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NFOSERV\2020 Data Report\Tables and Figures\Tables\Tables-6. 2021-Compact\"/>
    </mc:Choice>
  </mc:AlternateContent>
  <xr:revisionPtr revIDLastSave="0" documentId="13_ncr:1_{D9D695F6-468F-46FA-86B1-3E5EFB215E2D}" xr6:coauthVersionLast="47" xr6:coauthVersionMax="47" xr10:uidLastSave="{00000000-0000-0000-0000-000000000000}"/>
  <bookViews>
    <workbookView xWindow="6900" yWindow="1080" windowWidth="14100" windowHeight="12255" xr2:uid="{00000000-000D-0000-FFFF-FFFF00000000}"/>
  </bookViews>
  <sheets>
    <sheet name="Final Table" sheetId="1" r:id="rId1"/>
    <sheet name="Data" sheetId="2" r:id="rId2"/>
    <sheet name="Sheet3" sheetId="3" r:id="rId3"/>
  </sheets>
  <definedNames>
    <definedName name="_xlnm.Print_Area" localSheetId="0">'Final Table'!$A$1:$G$15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2" l="1"/>
  <c r="G28" i="2"/>
  <c r="E28" i="2"/>
  <c r="H4" i="2" l="1"/>
  <c r="S27" i="2" l="1"/>
  <c r="R27" i="2"/>
  <c r="Q27" i="2"/>
  <c r="S26" i="2"/>
  <c r="R26" i="2"/>
  <c r="Q26" i="2"/>
  <c r="S25" i="2"/>
  <c r="R25" i="2"/>
  <c r="Q25" i="2"/>
  <c r="S24" i="2"/>
  <c r="R24" i="2"/>
  <c r="Q24" i="2"/>
  <c r="S23" i="2"/>
  <c r="R23" i="2"/>
  <c r="Q23" i="2"/>
  <c r="S22" i="2"/>
  <c r="R22" i="2"/>
  <c r="Q22" i="2"/>
  <c r="S21" i="2"/>
  <c r="R21" i="2"/>
  <c r="Q21" i="2"/>
  <c r="S20" i="2"/>
  <c r="R20" i="2"/>
  <c r="Q20" i="2"/>
  <c r="S19" i="2"/>
  <c r="R19" i="2"/>
  <c r="Q19" i="2"/>
  <c r="S18" i="2"/>
  <c r="R18" i="2"/>
  <c r="Q18" i="2"/>
  <c r="S17" i="2"/>
  <c r="R17" i="2"/>
  <c r="Q17" i="2"/>
  <c r="S16" i="2"/>
  <c r="R16" i="2"/>
  <c r="Q16" i="2"/>
  <c r="S15" i="2"/>
  <c r="R15" i="2"/>
  <c r="Q15" i="2"/>
  <c r="U15" i="2" s="1"/>
  <c r="S14" i="2"/>
  <c r="R14" i="2"/>
  <c r="Q14" i="2"/>
  <c r="S13" i="2"/>
  <c r="R13" i="2"/>
  <c r="Q13" i="2"/>
  <c r="S12" i="2"/>
  <c r="R12" i="2"/>
  <c r="Q12" i="2"/>
  <c r="S11" i="2"/>
  <c r="R11" i="2"/>
  <c r="Q11" i="2"/>
  <c r="U11" i="2" s="1"/>
  <c r="S10" i="2"/>
  <c r="R10" i="2"/>
  <c r="Q10" i="2"/>
  <c r="S9" i="2"/>
  <c r="R9" i="2"/>
  <c r="Q9" i="2"/>
  <c r="S8" i="2"/>
  <c r="R8" i="2"/>
  <c r="Q8" i="2"/>
  <c r="S7" i="2"/>
  <c r="R7" i="2"/>
  <c r="Q7" i="2"/>
  <c r="S6" i="2"/>
  <c r="R6" i="2"/>
  <c r="Q6" i="2"/>
  <c r="S5" i="2"/>
  <c r="R5" i="2"/>
  <c r="Q5" i="2"/>
  <c r="R4" i="2"/>
  <c r="S4" i="2"/>
  <c r="Q4" i="2"/>
  <c r="L5" i="2"/>
  <c r="M5" i="2"/>
  <c r="L6" i="2"/>
  <c r="M6" i="2"/>
  <c r="L7" i="2"/>
  <c r="M7" i="2"/>
  <c r="L8" i="2"/>
  <c r="M8" i="2"/>
  <c r="L9" i="2"/>
  <c r="M9" i="2"/>
  <c r="L10" i="2"/>
  <c r="M10" i="2"/>
  <c r="L11" i="2"/>
  <c r="M11" i="2"/>
  <c r="L12" i="2"/>
  <c r="M12" i="2"/>
  <c r="L13" i="2"/>
  <c r="M13" i="2"/>
  <c r="L14" i="2"/>
  <c r="M14" i="2"/>
  <c r="L15" i="2"/>
  <c r="M15" i="2"/>
  <c r="L16" i="2"/>
  <c r="M16" i="2"/>
  <c r="L17" i="2"/>
  <c r="M17" i="2"/>
  <c r="L18" i="2"/>
  <c r="M18" i="2"/>
  <c r="L19" i="2"/>
  <c r="M19" i="2"/>
  <c r="L20" i="2"/>
  <c r="M20" i="2"/>
  <c r="L21" i="2"/>
  <c r="M21" i="2"/>
  <c r="L22" i="2"/>
  <c r="M22" i="2"/>
  <c r="L23" i="2"/>
  <c r="M23" i="2"/>
  <c r="L24" i="2"/>
  <c r="L30" i="2" s="1"/>
  <c r="M24" i="2"/>
  <c r="L25" i="2"/>
  <c r="M25" i="2"/>
  <c r="L26" i="2"/>
  <c r="M26" i="2"/>
  <c r="L27" i="2"/>
  <c r="M27" i="2"/>
  <c r="K26" i="2"/>
  <c r="K27" i="2"/>
  <c r="K25" i="2"/>
  <c r="K22" i="2"/>
  <c r="K23" i="2"/>
  <c r="K18" i="2"/>
  <c r="K19" i="2"/>
  <c r="K17" i="2"/>
  <c r="K21" i="2"/>
  <c r="K14" i="2"/>
  <c r="K15" i="2"/>
  <c r="K13" i="2"/>
  <c r="K10" i="2"/>
  <c r="K11" i="2"/>
  <c r="K9" i="2"/>
  <c r="K6" i="2"/>
  <c r="K7" i="2"/>
  <c r="K5" i="2"/>
  <c r="K24" i="2"/>
  <c r="K20" i="2"/>
  <c r="K16" i="2"/>
  <c r="K12" i="2"/>
  <c r="K8" i="2"/>
  <c r="M35" i="2" l="1"/>
  <c r="L36" i="2"/>
  <c r="U27" i="2"/>
  <c r="M36" i="2"/>
  <c r="M34" i="2"/>
  <c r="U20" i="2"/>
  <c r="L35" i="2"/>
  <c r="L32" i="2"/>
  <c r="M29" i="2"/>
  <c r="L33" i="2"/>
  <c r="M33" i="2"/>
  <c r="L34" i="2"/>
  <c r="U12" i="2"/>
  <c r="L31" i="2"/>
  <c r="U4" i="2"/>
  <c r="K33" i="2"/>
  <c r="U10" i="2"/>
  <c r="U18" i="2"/>
  <c r="U8" i="2"/>
  <c r="U24" i="2"/>
  <c r="U14" i="2"/>
  <c r="U22" i="2"/>
  <c r="M30" i="2"/>
  <c r="M31" i="2"/>
  <c r="M32" i="2"/>
  <c r="K35" i="2"/>
  <c r="U19" i="2"/>
  <c r="U23" i="2"/>
  <c r="U26" i="2"/>
  <c r="U7" i="2"/>
  <c r="U9" i="2"/>
  <c r="U13" i="2"/>
  <c r="U21" i="2"/>
  <c r="U25" i="2"/>
  <c r="U16" i="2"/>
  <c r="U17" i="2"/>
  <c r="U6" i="2"/>
  <c r="U5" i="2"/>
  <c r="K30" i="2"/>
  <c r="K36" i="2"/>
  <c r="K34" i="2"/>
  <c r="K32" i="2"/>
  <c r="K31" i="2"/>
</calcChain>
</file>

<file path=xl/sharedStrings.xml><?xml version="1.0" encoding="utf-8"?>
<sst xmlns="http://schemas.openxmlformats.org/spreadsheetml/2006/main" count="176" uniqueCount="50">
  <si>
    <t>Total</t>
  </si>
  <si>
    <t xml:space="preserve">          Public</t>
  </si>
  <si>
    <t xml:space="preserve">          Private, not-for-profit</t>
  </si>
  <si>
    <t xml:space="preserve">          Private, for-profit</t>
  </si>
  <si>
    <t>Carnegie Classification and                                               Institution Type *</t>
  </si>
  <si>
    <t>Doctoral Degrees</t>
  </si>
  <si>
    <t>Master's Degrees</t>
  </si>
  <si>
    <t>Certificates</t>
  </si>
  <si>
    <t xml:space="preserve">N/A </t>
  </si>
  <si>
    <t/>
  </si>
  <si>
    <t>Sum</t>
  </si>
  <si>
    <t>control Control</t>
  </si>
  <si>
    <t>Public</t>
  </si>
  <si>
    <t>Private not for Profit</t>
  </si>
  <si>
    <t>Private for Profit</t>
  </si>
  <si>
    <t>Research Universities (RU/VH)</t>
  </si>
  <si>
    <t>Research Universities (RU/H)</t>
  </si>
  <si>
    <t>Doctoral/Research Universities</t>
  </si>
  <si>
    <t>Master"s Colleges and Universities</t>
  </si>
  <si>
    <t>Other</t>
  </si>
  <si>
    <r>
      <rPr>
        <b/>
        <sz val="9"/>
        <color rgb="FFC00000"/>
        <rFont val="Arial"/>
        <family val="2"/>
      </rPr>
      <t>Column Percentages</t>
    </r>
    <r>
      <rPr>
        <sz val="9"/>
        <color indexed="8"/>
        <rFont val="Arial"/>
        <family val="2"/>
      </rPr>
      <t xml:space="preserve"> based on sum of the parts in each sub category. Note that percentages in totals are based on the sum of the totals parts.</t>
    </r>
  </si>
  <si>
    <r>
      <rPr>
        <b/>
        <sz val="9"/>
        <color rgb="FFC00000"/>
        <rFont val="Arial"/>
        <family val="2"/>
      </rPr>
      <t>Row Percentages</t>
    </r>
    <r>
      <rPr>
        <sz val="9"/>
        <color indexed="8"/>
        <rFont val="Arial"/>
        <family val="2"/>
      </rPr>
      <t xml:space="preserve"> based on sum of the parts in each row.</t>
    </r>
  </si>
  <si>
    <t xml:space="preserve">phd Doctorate </t>
  </si>
  <si>
    <t xml:space="preserve">ma Master's </t>
  </si>
  <si>
    <t xml:space="preserve">cert Certificate </t>
  </si>
  <si>
    <t>`</t>
  </si>
  <si>
    <t>phd Doctorate 2019</t>
  </si>
  <si>
    <t>ma Master's 2019</t>
  </si>
  <si>
    <t>cert Certificate 2019</t>
  </si>
  <si>
    <t>S</t>
  </si>
  <si>
    <t>From Table B.22</t>
  </si>
  <si>
    <t>CC18</t>
  </si>
  <si>
    <t>Doctoral Universities: Very High Research Activity</t>
  </si>
  <si>
    <t>Doctoral Universities: High Research Activity</t>
  </si>
  <si>
    <t>Doctoral/Professional Universities</t>
  </si>
  <si>
    <t xml:space="preserve">     Doctoral: Very High Research</t>
  </si>
  <si>
    <t xml:space="preserve">     Doctoral: High Research</t>
  </si>
  <si>
    <t xml:space="preserve">     Doctoral/Professional Universities</t>
  </si>
  <si>
    <t xml:space="preserve">     Master's Colleges and Universities</t>
  </si>
  <si>
    <t xml:space="preserve">     Other</t>
  </si>
  <si>
    <t xml:space="preserve">S </t>
  </si>
  <si>
    <t xml:space="preserve">* See Appendix A for information about the Carnegie Classification system. </t>
  </si>
  <si>
    <t xml:space="preserve">Because not all institutions responded to all items, details may not sum to totals. </t>
  </si>
  <si>
    <t>Source: CGS/GRE Survey of Graduate Enrollment and Degrees</t>
  </si>
  <si>
    <t xml:space="preserve">Table B.21  Graduate Degrees and Certificates Awarded by Degree Level, Carnegie Classification, </t>
  </si>
  <si>
    <t xml:space="preserve">Notes: Percentages for Carnegie classifications are the percent of all degrees awarded at that level by </t>
  </si>
  <si>
    <t xml:space="preserve">institutions with that Carnegie classification. Percentages for institution types are the percent of  </t>
  </si>
  <si>
    <t xml:space="preserve">degrees awarded at that level by institutions with that Carnegie classification.  </t>
  </si>
  <si>
    <t xml:space="preserve"> N/A = Not applicable. S = Suppressed due to small number of institutional respondents in this category. </t>
  </si>
  <si>
    <t>and Institution Type, 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</si>
</sst>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color rgb="FFC00000"/>
      <name val="Arial"/>
      <family val="2"/>
    </font>
    <font>
      <b/>
      <sz val="9"/>
      <color rgb="FF0070C0"/>
      <name val="Arial"/>
      <family val="2"/>
    </font>
    <font>
      <b/>
      <sz val="10"/>
      <color rgb="FF0070C0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2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2"/>
      </right>
      <top style="thin">
        <color indexed="63"/>
      </top>
      <bottom style="thin">
        <color indexed="61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1"/>
      </bottom>
      <diagonal/>
    </border>
    <border>
      <left style="thin">
        <color indexed="62"/>
      </left>
      <right/>
      <top style="thin">
        <color indexed="63"/>
      </top>
      <bottom style="thin">
        <color indexed="6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0" fillId="0" borderId="0" xfId="0" applyBorder="1"/>
    <xf numFmtId="0" fontId="8" fillId="0" borderId="3" xfId="0" applyFont="1" applyBorder="1" applyAlignment="1">
      <alignment horizontal="left" vertical="top" wrapText="1"/>
    </xf>
    <xf numFmtId="0" fontId="9" fillId="0" borderId="0" xfId="0" applyFont="1"/>
    <xf numFmtId="0" fontId="8" fillId="0" borderId="19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2" fillId="0" borderId="0" xfId="0" applyFont="1"/>
    <xf numFmtId="9" fontId="2" fillId="0" borderId="0" xfId="0" applyNumberFormat="1" applyFont="1"/>
    <xf numFmtId="9" fontId="9" fillId="0" borderId="0" xfId="1" applyFont="1"/>
    <xf numFmtId="9" fontId="0" fillId="0" borderId="0" xfId="1" applyFont="1"/>
    <xf numFmtId="9" fontId="9" fillId="0" borderId="0" xfId="0" applyNumberFormat="1" applyFont="1"/>
    <xf numFmtId="9" fontId="0" fillId="0" borderId="0" xfId="0" applyNumberFormat="1"/>
    <xf numFmtId="164" fontId="9" fillId="0" borderId="0" xfId="1" applyNumberFormat="1" applyFont="1"/>
    <xf numFmtId="164" fontId="9" fillId="2" borderId="0" xfId="1" applyNumberFormat="1" applyFont="1" applyFill="1"/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6" fillId="0" borderId="0" xfId="0" applyFont="1"/>
    <xf numFmtId="3" fontId="9" fillId="0" borderId="0" xfId="0" applyNumberFormat="1" applyFont="1"/>
    <xf numFmtId="3" fontId="0" fillId="0" borderId="0" xfId="0" applyNumberFormat="1"/>
    <xf numFmtId="3" fontId="11" fillId="0" borderId="13" xfId="0" applyNumberFormat="1" applyFont="1" applyBorder="1" applyAlignment="1">
      <alignment horizontal="right" vertical="center"/>
    </xf>
    <xf numFmtId="3" fontId="11" fillId="0" borderId="14" xfId="0" applyNumberFormat="1" applyFont="1" applyBorder="1" applyAlignment="1">
      <alignment horizontal="right" vertical="center"/>
    </xf>
    <xf numFmtId="3" fontId="11" fillId="0" borderId="15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wrapText="1"/>
    </xf>
    <xf numFmtId="3" fontId="12" fillId="0" borderId="24" xfId="0" applyNumberFormat="1" applyFont="1" applyBorder="1" applyAlignment="1">
      <alignment horizontal="right" vertical="top"/>
    </xf>
    <xf numFmtId="3" fontId="12" fillId="0" borderId="25" xfId="0" applyNumberFormat="1" applyFont="1" applyBorder="1" applyAlignment="1">
      <alignment horizontal="right" vertical="top"/>
    </xf>
    <xf numFmtId="3" fontId="12" fillId="0" borderId="26" xfId="0" applyNumberFormat="1" applyFont="1" applyBorder="1" applyAlignment="1">
      <alignment horizontal="right" vertical="top"/>
    </xf>
    <xf numFmtId="0" fontId="12" fillId="0" borderId="24" xfId="0" applyFont="1" applyBorder="1" applyAlignment="1">
      <alignment horizontal="right" vertical="top"/>
    </xf>
    <xf numFmtId="0" fontId="12" fillId="0" borderId="25" xfId="0" applyFont="1" applyBorder="1" applyAlignment="1">
      <alignment horizontal="right" vertical="top"/>
    </xf>
    <xf numFmtId="0" fontId="12" fillId="0" borderId="26" xfId="0" applyFont="1" applyBorder="1" applyAlignment="1">
      <alignment horizontal="right" vertical="top"/>
    </xf>
    <xf numFmtId="3" fontId="12" fillId="0" borderId="27" xfId="0" applyNumberFormat="1" applyFont="1" applyBorder="1" applyAlignment="1">
      <alignment horizontal="right" vertical="top"/>
    </xf>
    <xf numFmtId="3" fontId="12" fillId="0" borderId="28" xfId="0" applyNumberFormat="1" applyFont="1" applyBorder="1" applyAlignment="1">
      <alignment horizontal="right" vertical="top"/>
    </xf>
    <xf numFmtId="3" fontId="12" fillId="0" borderId="29" xfId="0" applyNumberFormat="1" applyFont="1" applyBorder="1" applyAlignment="1">
      <alignment horizontal="right" vertical="top"/>
    </xf>
    <xf numFmtId="0" fontId="4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Border="1"/>
    <xf numFmtId="164" fontId="2" fillId="0" borderId="0" xfId="0" applyNumberFormat="1" applyFont="1" applyBorder="1"/>
    <xf numFmtId="164" fontId="2" fillId="0" borderId="0" xfId="0" applyNumberFormat="1" applyFont="1" applyBorder="1" applyAlignment="1">
      <alignment horizontal="right" vertical="center"/>
    </xf>
    <xf numFmtId="164" fontId="2" fillId="0" borderId="0" xfId="0" applyNumberFormat="1" applyFont="1"/>
    <xf numFmtId="0" fontId="3" fillId="0" borderId="30" xfId="0" applyFont="1" applyBorder="1" applyAlignment="1">
      <alignment vertical="center"/>
    </xf>
    <xf numFmtId="0" fontId="2" fillId="0" borderId="30" xfId="0" applyFont="1" applyBorder="1"/>
    <xf numFmtId="164" fontId="2" fillId="0" borderId="30" xfId="0" applyNumberFormat="1" applyFont="1" applyBorder="1"/>
    <xf numFmtId="0" fontId="2" fillId="0" borderId="31" xfId="0" applyFont="1" applyBorder="1" applyAlignment="1">
      <alignment vertical="center" wrapText="1"/>
    </xf>
    <xf numFmtId="0" fontId="4" fillId="0" borderId="30" xfId="0" applyFont="1" applyBorder="1" applyAlignment="1">
      <alignment vertical="center"/>
    </xf>
    <xf numFmtId="3" fontId="2" fillId="0" borderId="30" xfId="0" applyNumberFormat="1" applyFont="1" applyBorder="1" applyAlignment="1">
      <alignment horizontal="right" vertical="center"/>
    </xf>
    <xf numFmtId="164" fontId="2" fillId="0" borderId="30" xfId="0" applyNumberFormat="1" applyFont="1" applyBorder="1" applyAlignment="1">
      <alignment vertical="center"/>
    </xf>
    <xf numFmtId="0" fontId="2" fillId="0" borderId="3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workbookViewId="0">
      <selection activeCell="H5" sqref="H5"/>
    </sheetView>
  </sheetViews>
  <sheetFormatPr defaultRowHeight="12" x14ac:dyDescent="0.2"/>
  <cols>
    <col min="1" max="1" width="35" style="27" customWidth="1"/>
    <col min="2" max="2" width="8.85546875" style="27" customWidth="1"/>
    <col min="3" max="3" width="8.85546875" style="63" customWidth="1"/>
    <col min="4" max="4" width="8.85546875" style="27" customWidth="1"/>
    <col min="5" max="5" width="8.85546875" style="63" customWidth="1"/>
    <col min="6" max="6" width="8.85546875" style="27" customWidth="1"/>
    <col min="7" max="7" width="8.85546875" style="63" customWidth="1"/>
    <col min="8" max="16384" width="9.140625" style="27"/>
  </cols>
  <sheetData>
    <row r="1" spans="1:9" x14ac:dyDescent="0.2">
      <c r="A1" s="3" t="s">
        <v>44</v>
      </c>
      <c r="B1" s="60"/>
      <c r="C1" s="61"/>
      <c r="D1" s="60"/>
      <c r="E1" s="61"/>
      <c r="F1" s="60"/>
      <c r="G1" s="61"/>
      <c r="H1" s="60"/>
      <c r="I1" s="60"/>
    </row>
    <row r="2" spans="1:9" ht="12.75" thickBot="1" x14ac:dyDescent="0.25">
      <c r="A2" s="64" t="s">
        <v>49</v>
      </c>
      <c r="B2" s="65"/>
      <c r="C2" s="66"/>
      <c r="D2" s="65"/>
      <c r="E2" s="66"/>
      <c r="F2" s="65"/>
      <c r="G2" s="66"/>
      <c r="H2" s="60"/>
      <c r="I2" s="60"/>
    </row>
    <row r="3" spans="1:9" s="2" customFormat="1" ht="24.75" thickBot="1" x14ac:dyDescent="0.25">
      <c r="A3" s="67" t="s">
        <v>4</v>
      </c>
      <c r="B3" s="71" t="s">
        <v>5</v>
      </c>
      <c r="C3" s="71"/>
      <c r="D3" s="71" t="s">
        <v>6</v>
      </c>
      <c r="E3" s="71"/>
      <c r="F3" s="71" t="s">
        <v>7</v>
      </c>
      <c r="G3" s="71"/>
      <c r="H3" s="1"/>
      <c r="I3" s="1"/>
    </row>
    <row r="4" spans="1:9" s="2" customFormat="1" x14ac:dyDescent="0.2">
      <c r="A4" s="3" t="s">
        <v>0</v>
      </c>
      <c r="B4" s="5">
        <v>76111.000000000015</v>
      </c>
      <c r="C4" s="6">
        <v>1</v>
      </c>
      <c r="D4" s="5">
        <v>533001.99999999942</v>
      </c>
      <c r="E4" s="6">
        <v>1</v>
      </c>
      <c r="F4" s="5">
        <v>50721.000000000102</v>
      </c>
      <c r="G4" s="6">
        <v>1</v>
      </c>
    </row>
    <row r="5" spans="1:9" s="2" customFormat="1" x14ac:dyDescent="0.2">
      <c r="A5" s="7" t="s">
        <v>1</v>
      </c>
      <c r="B5" s="17">
        <v>50431.999999999985</v>
      </c>
      <c r="C5" s="4">
        <v>0.66746959249308457</v>
      </c>
      <c r="D5" s="17">
        <v>346932.99999999977</v>
      </c>
      <c r="E5" s="4">
        <v>0.65213337669197369</v>
      </c>
      <c r="F5" s="17">
        <v>36592.999999999993</v>
      </c>
      <c r="G5" s="4">
        <v>0.72316752633347148</v>
      </c>
    </row>
    <row r="6" spans="1:9" s="2" customFormat="1" x14ac:dyDescent="0.2">
      <c r="A6" s="7" t="s">
        <v>2</v>
      </c>
      <c r="B6" s="17">
        <v>22519</v>
      </c>
      <c r="C6" s="4">
        <v>0.29803989041385981</v>
      </c>
      <c r="D6" s="17">
        <v>169038</v>
      </c>
      <c r="E6" s="4">
        <v>0.31774239328417281</v>
      </c>
      <c r="F6" s="17">
        <v>12293.000000000009</v>
      </c>
      <c r="G6" s="4">
        <v>0.24293986284856048</v>
      </c>
    </row>
    <row r="7" spans="1:9" s="2" customFormat="1" x14ac:dyDescent="0.2">
      <c r="A7" s="7" t="s">
        <v>3</v>
      </c>
      <c r="B7" s="44" t="s">
        <v>29</v>
      </c>
      <c r="C7" s="62"/>
      <c r="D7" s="44" t="s">
        <v>29</v>
      </c>
      <c r="E7" s="62"/>
      <c r="F7" s="44" t="s">
        <v>29</v>
      </c>
      <c r="G7" s="4"/>
    </row>
    <row r="8" spans="1:9" s="2" customFormat="1" x14ac:dyDescent="0.2">
      <c r="A8" s="1" t="s">
        <v>35</v>
      </c>
      <c r="B8" s="17">
        <v>49150</v>
      </c>
      <c r="C8" s="4">
        <v>0.64670201707872266</v>
      </c>
      <c r="D8" s="17">
        <v>260643.99999999997</v>
      </c>
      <c r="E8" s="4">
        <v>0.48985130279201944</v>
      </c>
      <c r="F8" s="17">
        <v>24552.999999999996</v>
      </c>
      <c r="G8" s="4">
        <v>0.48522756467263484</v>
      </c>
    </row>
    <row r="9" spans="1:9" s="2" customFormat="1" x14ac:dyDescent="0.2">
      <c r="A9" s="7" t="s">
        <v>1</v>
      </c>
      <c r="B9" s="17">
        <v>37431</v>
      </c>
      <c r="C9" s="4">
        <v>0.76156663275686676</v>
      </c>
      <c r="D9" s="17">
        <v>190522.00000000003</v>
      </c>
      <c r="E9" s="4">
        <v>0.73096637559276256</v>
      </c>
      <c r="F9" s="17">
        <v>20669.000000000011</v>
      </c>
      <c r="G9" s="4">
        <v>0.84181159125157834</v>
      </c>
    </row>
    <row r="10" spans="1:9" s="2" customFormat="1" x14ac:dyDescent="0.2">
      <c r="A10" s="7" t="s">
        <v>2</v>
      </c>
      <c r="B10" s="17">
        <v>11719</v>
      </c>
      <c r="C10" s="4">
        <v>0.23843336724313327</v>
      </c>
      <c r="D10" s="17">
        <v>70122</v>
      </c>
      <c r="E10" s="4">
        <v>0.26903362440723744</v>
      </c>
      <c r="F10" s="17">
        <v>3883.9999999999995</v>
      </c>
      <c r="G10" s="4">
        <v>0.15818840874842169</v>
      </c>
    </row>
    <row r="11" spans="1:9" s="2" customFormat="1" x14ac:dyDescent="0.2">
      <c r="A11" s="7" t="s">
        <v>3</v>
      </c>
      <c r="B11" s="44" t="s">
        <v>8</v>
      </c>
      <c r="C11" s="4"/>
      <c r="D11" s="44" t="s">
        <v>8</v>
      </c>
      <c r="E11" s="4"/>
      <c r="F11" s="44" t="s">
        <v>8</v>
      </c>
      <c r="G11" s="4"/>
    </row>
    <row r="12" spans="1:9" s="2" customFormat="1" x14ac:dyDescent="0.2">
      <c r="A12" s="1" t="s">
        <v>36</v>
      </c>
      <c r="B12" s="17">
        <v>12725.999999999998</v>
      </c>
      <c r="C12" s="4">
        <v>0.16744516519519478</v>
      </c>
      <c r="D12" s="17">
        <v>97547.999999999956</v>
      </c>
      <c r="E12" s="4">
        <v>0.18333057689705459</v>
      </c>
      <c r="F12" s="17">
        <v>10228.000000000002</v>
      </c>
      <c r="G12" s="4">
        <v>0.20213039267998659</v>
      </c>
    </row>
    <row r="13" spans="1:9" s="2" customFormat="1" x14ac:dyDescent="0.2">
      <c r="A13" s="7" t="s">
        <v>1</v>
      </c>
      <c r="B13" s="17">
        <v>8336.9999999999964</v>
      </c>
      <c r="C13" s="4">
        <v>0.65511551155115499</v>
      </c>
      <c r="D13" s="17">
        <v>67811.000000000015</v>
      </c>
      <c r="E13" s="4">
        <v>0.69515520564235045</v>
      </c>
      <c r="F13" s="17">
        <v>8058.0000000000009</v>
      </c>
      <c r="G13" s="4">
        <v>0.787837309346891</v>
      </c>
    </row>
    <row r="14" spans="1:9" s="2" customFormat="1" x14ac:dyDescent="0.2">
      <c r="A14" s="7" t="s">
        <v>2</v>
      </c>
      <c r="B14" s="17">
        <v>4389</v>
      </c>
      <c r="C14" s="4">
        <v>0.34488448844884501</v>
      </c>
      <c r="D14" s="17">
        <v>29737.000000000004</v>
      </c>
      <c r="E14" s="4">
        <v>0.30484479435764955</v>
      </c>
      <c r="F14" s="17">
        <v>2169.9999999999991</v>
      </c>
      <c r="G14" s="4">
        <v>0.21216269065310903</v>
      </c>
    </row>
    <row r="15" spans="1:9" s="2" customFormat="1" x14ac:dyDescent="0.2">
      <c r="A15" s="7" t="s">
        <v>3</v>
      </c>
      <c r="B15" s="44" t="s">
        <v>8</v>
      </c>
      <c r="C15" s="4"/>
      <c r="D15" s="44" t="s">
        <v>8</v>
      </c>
      <c r="E15" s="4"/>
      <c r="F15" s="44" t="s">
        <v>8</v>
      </c>
      <c r="G15" s="4"/>
    </row>
    <row r="16" spans="1:9" x14ac:dyDescent="0.2">
      <c r="A16" s="2" t="s">
        <v>37</v>
      </c>
      <c r="B16" s="56">
        <v>8285.9999999999982</v>
      </c>
      <c r="C16" s="57">
        <v>0.10902488125156246</v>
      </c>
      <c r="D16" s="56">
        <v>59171.999999999985</v>
      </c>
      <c r="E16" s="57">
        <v>0.11120716873900557</v>
      </c>
      <c r="F16" s="56">
        <v>5479.0000000000009</v>
      </c>
      <c r="G16" s="57">
        <v>0.10827849251991069</v>
      </c>
    </row>
    <row r="17" spans="1:7" x14ac:dyDescent="0.2">
      <c r="A17" s="55" t="s">
        <v>1</v>
      </c>
      <c r="B17" s="56">
        <v>1712</v>
      </c>
      <c r="C17" s="57">
        <v>0.20661356504948106</v>
      </c>
      <c r="D17" s="56">
        <v>18177.999999999996</v>
      </c>
      <c r="E17" s="57">
        <v>0.30720611099844514</v>
      </c>
      <c r="F17" s="56">
        <v>2324</v>
      </c>
      <c r="G17" s="57">
        <v>0.42416499361197296</v>
      </c>
    </row>
    <row r="18" spans="1:7" x14ac:dyDescent="0.2">
      <c r="A18" s="55" t="s">
        <v>2</v>
      </c>
      <c r="B18" s="56">
        <v>4320</v>
      </c>
      <c r="C18" s="57">
        <v>0.52136133236784943</v>
      </c>
      <c r="D18" s="56">
        <v>30941.000000000004</v>
      </c>
      <c r="E18" s="57">
        <v>0.52289934428445894</v>
      </c>
      <c r="F18" s="56">
        <v>2347</v>
      </c>
      <c r="G18" s="57">
        <v>0.42836283993429458</v>
      </c>
    </row>
    <row r="19" spans="1:7" x14ac:dyDescent="0.2">
      <c r="A19" s="55" t="s">
        <v>3</v>
      </c>
      <c r="B19" s="58" t="s">
        <v>29</v>
      </c>
      <c r="C19" s="59"/>
      <c r="D19" s="58" t="s">
        <v>29</v>
      </c>
      <c r="E19" s="59"/>
      <c r="F19" s="58" t="s">
        <v>29</v>
      </c>
      <c r="G19" s="57"/>
    </row>
    <row r="20" spans="1:7" x14ac:dyDescent="0.2">
      <c r="A20" s="2" t="s">
        <v>38</v>
      </c>
      <c r="B20" s="56">
        <v>3435.9999999999991</v>
      </c>
      <c r="C20" s="57">
        <v>4.5209931448270409E-2</v>
      </c>
      <c r="D20" s="56">
        <v>100603.99999999996</v>
      </c>
      <c r="E20" s="57">
        <v>0.18907398776142287</v>
      </c>
      <c r="F20" s="56">
        <v>8599</v>
      </c>
      <c r="G20" s="57">
        <v>0.16993735301673879</v>
      </c>
    </row>
    <row r="21" spans="1:7" x14ac:dyDescent="0.2">
      <c r="A21" s="55" t="s">
        <v>1</v>
      </c>
      <c r="B21" s="56">
        <v>1702</v>
      </c>
      <c r="C21" s="57">
        <v>0.49534342258440045</v>
      </c>
      <c r="D21" s="56">
        <v>66101.999999999985</v>
      </c>
      <c r="E21" s="57">
        <v>0.65705140948670016</v>
      </c>
      <c r="F21" s="56">
        <v>5172.9999999999964</v>
      </c>
      <c r="G21" s="57">
        <v>0.60158157925340161</v>
      </c>
    </row>
    <row r="22" spans="1:7" x14ac:dyDescent="0.2">
      <c r="A22" s="55" t="s">
        <v>2</v>
      </c>
      <c r="B22" s="56">
        <v>1733.9999999999998</v>
      </c>
      <c r="C22" s="57">
        <v>0.50465657741559944</v>
      </c>
      <c r="D22" s="56">
        <v>34502.000000000007</v>
      </c>
      <c r="E22" s="57">
        <v>0.34294859051329973</v>
      </c>
      <c r="F22" s="56">
        <v>3425.9999999999973</v>
      </c>
      <c r="G22" s="57">
        <v>0.39841842074659845</v>
      </c>
    </row>
    <row r="23" spans="1:7" x14ac:dyDescent="0.2">
      <c r="A23" s="55" t="s">
        <v>3</v>
      </c>
      <c r="B23" s="58" t="s">
        <v>40</v>
      </c>
      <c r="C23" s="57"/>
      <c r="D23" s="58" t="s">
        <v>40</v>
      </c>
      <c r="E23" s="57"/>
      <c r="F23" s="58" t="s">
        <v>40</v>
      </c>
      <c r="G23" s="57"/>
    </row>
    <row r="24" spans="1:7" x14ac:dyDescent="0.2">
      <c r="A24" s="2" t="s">
        <v>39</v>
      </c>
      <c r="B24" s="56">
        <v>2403</v>
      </c>
      <c r="C24" s="57">
        <v>3.1618005026249653E-2</v>
      </c>
      <c r="D24" s="56">
        <v>14119.999999999995</v>
      </c>
      <c r="E24" s="57">
        <v>2.6536963810497506E-2</v>
      </c>
      <c r="F24" s="56">
        <v>1742.0000000000007</v>
      </c>
      <c r="G24" s="57">
        <v>3.442619711072905E-2</v>
      </c>
    </row>
    <row r="25" spans="1:7" x14ac:dyDescent="0.2">
      <c r="A25" s="55" t="s">
        <v>1</v>
      </c>
      <c r="B25" s="56">
        <v>1250</v>
      </c>
      <c r="C25" s="57">
        <v>0.63808065339458908</v>
      </c>
      <c r="D25" s="56">
        <v>4320</v>
      </c>
      <c r="E25" s="57">
        <v>0.30793356618433243</v>
      </c>
      <c r="F25" s="56">
        <v>369</v>
      </c>
      <c r="G25" s="57">
        <v>0.21182548794489092</v>
      </c>
    </row>
    <row r="26" spans="1:7" x14ac:dyDescent="0.2">
      <c r="A26" s="55" t="s">
        <v>2</v>
      </c>
      <c r="B26" s="56">
        <v>357.00000000000006</v>
      </c>
      <c r="C26" s="57">
        <v>0.18223583460949466</v>
      </c>
      <c r="D26" s="56">
        <v>3736.0000000000005</v>
      </c>
      <c r="E26" s="57">
        <v>0.26630551001496905</v>
      </c>
      <c r="F26" s="56">
        <v>466</v>
      </c>
      <c r="G26" s="57">
        <v>0.2675086107921929</v>
      </c>
    </row>
    <row r="27" spans="1:7" ht="12.75" thickBot="1" x14ac:dyDescent="0.25">
      <c r="A27" s="68" t="s">
        <v>3</v>
      </c>
      <c r="B27" s="69" t="s">
        <v>8</v>
      </c>
      <c r="C27" s="70"/>
      <c r="D27" s="69" t="s">
        <v>8</v>
      </c>
      <c r="E27" s="70"/>
      <c r="F27" s="69" t="s">
        <v>8</v>
      </c>
      <c r="G27" s="70"/>
    </row>
    <row r="28" spans="1:7" x14ac:dyDescent="0.2">
      <c r="A28" s="2" t="s">
        <v>41</v>
      </c>
    </row>
    <row r="29" spans="1:7" x14ac:dyDescent="0.2">
      <c r="A29" s="2" t="s">
        <v>45</v>
      </c>
    </row>
    <row r="30" spans="1:7" x14ac:dyDescent="0.2">
      <c r="A30" s="2" t="s">
        <v>46</v>
      </c>
    </row>
    <row r="31" spans="1:7" x14ac:dyDescent="0.2">
      <c r="A31" s="2" t="s">
        <v>47</v>
      </c>
    </row>
    <row r="32" spans="1:7" x14ac:dyDescent="0.2">
      <c r="A32" s="2" t="s">
        <v>48</v>
      </c>
    </row>
    <row r="33" spans="1:1" x14ac:dyDescent="0.2">
      <c r="A33" s="2" t="s">
        <v>42</v>
      </c>
    </row>
    <row r="34" spans="1:1" x14ac:dyDescent="0.2">
      <c r="A34" s="55" t="s">
        <v>43</v>
      </c>
    </row>
  </sheetData>
  <mergeCells count="3">
    <mergeCell ref="D3:E3"/>
    <mergeCell ref="B3:C3"/>
    <mergeCell ref="F3:G3"/>
  </mergeCells>
  <phoneticPr fontId="1" type="noConversion"/>
  <pageMargins left="0.75" right="0.7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6"/>
  <sheetViews>
    <sheetView zoomScaleNormal="100" workbookViewId="0">
      <selection activeCell="O8" sqref="O8:O19"/>
    </sheetView>
  </sheetViews>
  <sheetFormatPr defaultRowHeight="12.75" x14ac:dyDescent="0.2"/>
  <cols>
    <col min="1" max="1" width="16.140625" bestFit="1" customWidth="1"/>
    <col min="2" max="2" width="20.140625" customWidth="1"/>
    <col min="3" max="3" width="12.42578125" bestFit="1" customWidth="1"/>
    <col min="4" max="4" width="16.140625" bestFit="1" customWidth="1"/>
    <col min="5" max="5" width="8.5703125" bestFit="1" customWidth="1"/>
    <col min="6" max="6" width="7.5703125" bestFit="1" customWidth="1"/>
    <col min="7" max="7" width="8.85546875" bestFit="1" customWidth="1"/>
    <col min="9" max="9" width="17.140625" customWidth="1"/>
    <col min="10" max="10" width="18.85546875" customWidth="1"/>
    <col min="14" max="14" width="5.5703125" customWidth="1"/>
    <col min="15" max="15" width="14.140625" customWidth="1"/>
    <col min="16" max="16" width="18.28515625" customWidth="1"/>
    <col min="20" max="20" width="5.28515625" customWidth="1"/>
  </cols>
  <sheetData>
    <row r="1" spans="1:28" ht="61.5" customHeight="1" thickBot="1" x14ac:dyDescent="0.25">
      <c r="A1" s="38" t="s">
        <v>25</v>
      </c>
      <c r="K1" s="84" t="s">
        <v>20</v>
      </c>
      <c r="L1" s="84"/>
      <c r="M1" s="84"/>
      <c r="N1" s="18"/>
      <c r="O1" s="18"/>
      <c r="P1" s="85" t="s">
        <v>21</v>
      </c>
      <c r="Q1" s="85"/>
      <c r="R1" s="85"/>
      <c r="S1" s="85"/>
      <c r="U1" s="18"/>
      <c r="V1" s="18"/>
      <c r="W1" s="18"/>
      <c r="X1" s="18"/>
      <c r="Y1" s="18"/>
      <c r="Z1" s="18"/>
      <c r="AA1" s="18"/>
      <c r="AB1" s="22"/>
    </row>
    <row r="2" spans="1:28" ht="36.75" thickTop="1" x14ac:dyDescent="0.2">
      <c r="A2" s="74" t="s">
        <v>9</v>
      </c>
      <c r="B2" s="75"/>
      <c r="C2" s="75"/>
      <c r="D2" s="76"/>
      <c r="E2" s="35" t="s">
        <v>26</v>
      </c>
      <c r="F2" s="36" t="s">
        <v>27</v>
      </c>
      <c r="G2" s="37" t="s">
        <v>28</v>
      </c>
      <c r="I2" s="19"/>
      <c r="J2" s="14"/>
      <c r="K2" s="8" t="s">
        <v>22</v>
      </c>
      <c r="L2" s="9" t="s">
        <v>23</v>
      </c>
      <c r="M2" s="10" t="s">
        <v>24</v>
      </c>
      <c r="O2" s="19"/>
      <c r="P2" s="14"/>
      <c r="Q2" s="8" t="s">
        <v>22</v>
      </c>
      <c r="R2" s="9" t="s">
        <v>23</v>
      </c>
      <c r="S2" s="10" t="s">
        <v>24</v>
      </c>
    </row>
    <row r="3" spans="1:28" ht="36.75" thickBot="1" x14ac:dyDescent="0.25">
      <c r="A3" s="77"/>
      <c r="B3" s="78"/>
      <c r="C3" s="78"/>
      <c r="D3" s="79"/>
      <c r="E3" s="11" t="s">
        <v>10</v>
      </c>
      <c r="F3" s="12" t="s">
        <v>10</v>
      </c>
      <c r="G3" s="13" t="s">
        <v>10</v>
      </c>
      <c r="H3" s="45" t="s">
        <v>30</v>
      </c>
      <c r="I3" s="19"/>
      <c r="J3" s="14"/>
      <c r="O3" s="19"/>
      <c r="P3" s="14"/>
    </row>
    <row r="4" spans="1:28" s="24" customFormat="1" ht="13.5" thickTop="1" x14ac:dyDescent="0.2">
      <c r="A4" s="80" t="s">
        <v>31</v>
      </c>
      <c r="B4" s="83" t="s">
        <v>0</v>
      </c>
      <c r="C4" s="83" t="s">
        <v>11</v>
      </c>
      <c r="D4" s="23" t="s">
        <v>0</v>
      </c>
      <c r="E4" s="41">
        <v>79547.999999999942</v>
      </c>
      <c r="F4" s="42">
        <v>571177.00000000012</v>
      </c>
      <c r="G4" s="43">
        <v>46085.999999999985</v>
      </c>
      <c r="H4" s="39">
        <f>SUM(E4:G4)</f>
        <v>696811</v>
      </c>
      <c r="I4" s="86" t="s">
        <v>0</v>
      </c>
      <c r="J4" s="25" t="s">
        <v>0</v>
      </c>
      <c r="O4" s="86" t="s">
        <v>0</v>
      </c>
      <c r="P4" s="25" t="s">
        <v>0</v>
      </c>
      <c r="Q4" s="34">
        <f>E4/SUM($E4:$G4)</f>
        <v>0.11416008071055127</v>
      </c>
      <c r="R4" s="34">
        <f t="shared" ref="R4:S4" si="0">F4/SUM($E4:$G4)</f>
        <v>0.81970146854742554</v>
      </c>
      <c r="S4" s="34">
        <f t="shared" si="0"/>
        <v>6.6138450742023278E-2</v>
      </c>
      <c r="U4" s="31">
        <f>SUM(Q4:S4)</f>
        <v>1</v>
      </c>
    </row>
    <row r="5" spans="1:28" x14ac:dyDescent="0.2">
      <c r="A5" s="81"/>
      <c r="B5" s="72"/>
      <c r="C5" s="72"/>
      <c r="D5" s="15" t="s">
        <v>12</v>
      </c>
      <c r="E5" s="46">
        <v>51646.999999999985</v>
      </c>
      <c r="F5" s="47">
        <v>342872.99999999983</v>
      </c>
      <c r="G5" s="48">
        <v>30480.999999999993</v>
      </c>
      <c r="I5" s="87"/>
      <c r="J5" s="20" t="s">
        <v>12</v>
      </c>
      <c r="K5" s="30">
        <f>E5/SUM(E$5:E$7)</f>
        <v>0.65339557714690522</v>
      </c>
      <c r="L5" s="30">
        <f t="shared" ref="L5:M7" si="1">F5/SUM(F$5:F$7)</f>
        <v>0.60450105782792662</v>
      </c>
      <c r="M5" s="30">
        <f t="shared" si="1"/>
        <v>0.66597478642749453</v>
      </c>
      <c r="O5" s="87"/>
      <c r="P5" s="20" t="s">
        <v>12</v>
      </c>
      <c r="Q5" s="30">
        <f t="shared" ref="Q5:Q27" si="2">E5/SUM($E5:$G5)</f>
        <v>0.12152206700690117</v>
      </c>
      <c r="R5" s="30">
        <f t="shared" ref="R5:R27" si="3">F5/SUM($E5:$G5)</f>
        <v>0.80675810174564289</v>
      </c>
      <c r="S5" s="30">
        <f t="shared" ref="S5:S27" si="4">G5/SUM($E5:$G5)</f>
        <v>7.1719831247455901E-2</v>
      </c>
      <c r="T5" s="30"/>
      <c r="U5" s="30">
        <f t="shared" ref="U5:U27" si="5">SUM(Q5:S5)</f>
        <v>1</v>
      </c>
    </row>
    <row r="6" spans="1:28" x14ac:dyDescent="0.2">
      <c r="A6" s="81"/>
      <c r="B6" s="72"/>
      <c r="C6" s="72"/>
      <c r="D6" s="15" t="s">
        <v>13</v>
      </c>
      <c r="E6" s="46">
        <v>24330.000000000029</v>
      </c>
      <c r="F6" s="47">
        <v>193585.99999999994</v>
      </c>
      <c r="G6" s="48">
        <v>13617</v>
      </c>
      <c r="I6" s="87"/>
      <c r="J6" s="20" t="s">
        <v>13</v>
      </c>
      <c r="K6" s="30">
        <f t="shared" ref="K6:K7" si="6">E6/SUM(E$5:E$7)</f>
        <v>0.3078032488234404</v>
      </c>
      <c r="L6" s="30">
        <f t="shared" si="1"/>
        <v>0.34130112834978849</v>
      </c>
      <c r="M6" s="30">
        <f t="shared" si="1"/>
        <v>0.297515785793878</v>
      </c>
      <c r="O6" s="87"/>
      <c r="P6" s="20" t="s">
        <v>13</v>
      </c>
      <c r="Q6" s="30">
        <f t="shared" si="2"/>
        <v>0.10508221290269651</v>
      </c>
      <c r="R6" s="30">
        <f t="shared" si="3"/>
        <v>0.83610543637408041</v>
      </c>
      <c r="S6" s="30">
        <f t="shared" si="4"/>
        <v>5.881235072322305E-2</v>
      </c>
      <c r="T6" s="30"/>
      <c r="U6" s="30">
        <f t="shared" si="5"/>
        <v>1</v>
      </c>
    </row>
    <row r="7" spans="1:28" ht="13.5" thickBot="1" x14ac:dyDescent="0.25">
      <c r="A7" s="81"/>
      <c r="B7" s="72"/>
      <c r="C7" s="72"/>
      <c r="D7" s="15" t="s">
        <v>14</v>
      </c>
      <c r="E7" s="46">
        <v>3067</v>
      </c>
      <c r="F7" s="47">
        <v>30741</v>
      </c>
      <c r="G7" s="48">
        <v>1671</v>
      </c>
      <c r="I7" s="87"/>
      <c r="J7" s="20" t="s">
        <v>14</v>
      </c>
      <c r="K7" s="30">
        <f t="shared" si="6"/>
        <v>3.8801174029654363E-2</v>
      </c>
      <c r="L7" s="30">
        <f t="shared" si="1"/>
        <v>5.4197813822284932E-2</v>
      </c>
      <c r="M7" s="30">
        <f t="shared" si="1"/>
        <v>3.6509427778627458E-2</v>
      </c>
      <c r="O7" s="87"/>
      <c r="P7" s="20" t="s">
        <v>14</v>
      </c>
      <c r="Q7" s="30">
        <f t="shared" si="2"/>
        <v>8.6445502973590008E-2</v>
      </c>
      <c r="R7" s="30">
        <f t="shared" si="3"/>
        <v>0.86645621353476709</v>
      </c>
      <c r="S7" s="30">
        <f t="shared" si="4"/>
        <v>4.7098283491642946E-2</v>
      </c>
      <c r="T7" s="30"/>
      <c r="U7" s="30">
        <f t="shared" si="5"/>
        <v>1</v>
      </c>
    </row>
    <row r="8" spans="1:28" s="24" customFormat="1" ht="12.75" customHeight="1" x14ac:dyDescent="0.2">
      <c r="A8" s="81"/>
      <c r="B8" s="72" t="s">
        <v>32</v>
      </c>
      <c r="C8" s="72" t="s">
        <v>11</v>
      </c>
      <c r="D8" s="26" t="s">
        <v>0</v>
      </c>
      <c r="E8" s="46">
        <v>51178.999999999993</v>
      </c>
      <c r="F8" s="47">
        <v>257281.99999999991</v>
      </c>
      <c r="G8" s="48">
        <v>19074.000000000007</v>
      </c>
      <c r="I8" s="72" t="s">
        <v>32</v>
      </c>
      <c r="J8" s="25" t="s">
        <v>0</v>
      </c>
      <c r="K8" s="33">
        <f>E8/(E$8+E$12+E$16+E$20+E$24)</f>
        <v>0.64355053693131792</v>
      </c>
      <c r="L8" s="33">
        <f t="shared" ref="L8:M8" si="7">F8/(F$8+F$12+F$16+F$20+F$24)</f>
        <v>0.45047493149605605</v>
      </c>
      <c r="M8" s="34">
        <f t="shared" si="7"/>
        <v>0.41387840124983727</v>
      </c>
      <c r="O8" s="72" t="s">
        <v>32</v>
      </c>
      <c r="P8" s="25" t="s">
        <v>0</v>
      </c>
      <c r="Q8" s="29">
        <f t="shared" si="2"/>
        <v>0.1562550567114965</v>
      </c>
      <c r="R8" s="29">
        <f t="shared" si="3"/>
        <v>0.78550994550200748</v>
      </c>
      <c r="S8" s="29">
        <f t="shared" si="4"/>
        <v>5.8234997786496143E-2</v>
      </c>
      <c r="T8" s="29"/>
      <c r="U8" s="29">
        <f t="shared" si="5"/>
        <v>1.0000000000000002</v>
      </c>
    </row>
    <row r="9" spans="1:28" x14ac:dyDescent="0.2">
      <c r="A9" s="81"/>
      <c r="B9" s="72"/>
      <c r="C9" s="72"/>
      <c r="D9" s="15" t="s">
        <v>12</v>
      </c>
      <c r="E9" s="46">
        <v>38650</v>
      </c>
      <c r="F9" s="47">
        <v>183124</v>
      </c>
      <c r="G9" s="48">
        <v>14575.999999999996</v>
      </c>
      <c r="I9" s="72"/>
      <c r="J9" s="20" t="s">
        <v>12</v>
      </c>
      <c r="K9" s="30">
        <f>E9/SUM(E$9:E$11)</f>
        <v>0.75519255944821118</v>
      </c>
      <c r="L9" s="30">
        <f t="shared" ref="L9:M11" si="8">F9/SUM(F$9:F$11)</f>
        <v>0.7117637456176491</v>
      </c>
      <c r="M9" s="30">
        <f t="shared" si="8"/>
        <v>0.76418160847226591</v>
      </c>
      <c r="O9" s="72"/>
      <c r="P9" s="20" t="s">
        <v>12</v>
      </c>
      <c r="Q9" s="30">
        <f t="shared" si="2"/>
        <v>0.16352866511529512</v>
      </c>
      <c r="R9" s="30">
        <f t="shared" si="3"/>
        <v>0.7748000846202665</v>
      </c>
      <c r="S9" s="30">
        <f t="shared" si="4"/>
        <v>6.1671250264438315E-2</v>
      </c>
      <c r="T9" s="30"/>
      <c r="U9" s="30">
        <f t="shared" si="5"/>
        <v>1</v>
      </c>
    </row>
    <row r="10" spans="1:28" x14ac:dyDescent="0.2">
      <c r="A10" s="81"/>
      <c r="B10" s="72"/>
      <c r="C10" s="72"/>
      <c r="D10" s="15" t="s">
        <v>13</v>
      </c>
      <c r="E10" s="46">
        <v>12529.000000000002</v>
      </c>
      <c r="F10" s="47">
        <v>74157.999999999985</v>
      </c>
      <c r="G10" s="48">
        <v>4498</v>
      </c>
      <c r="I10" s="72"/>
      <c r="J10" s="20" t="s">
        <v>13</v>
      </c>
      <c r="K10" s="30">
        <f t="shared" ref="K10:K11" si="9">E10/SUM(E$9:E$11)</f>
        <v>0.24480744055178885</v>
      </c>
      <c r="L10" s="30">
        <f t="shared" si="8"/>
        <v>0.28823625438235084</v>
      </c>
      <c r="M10" s="30">
        <f t="shared" si="8"/>
        <v>0.23581839152773412</v>
      </c>
      <c r="O10" s="72"/>
      <c r="P10" s="20" t="s">
        <v>13</v>
      </c>
      <c r="Q10" s="30">
        <f t="shared" si="2"/>
        <v>0.13740198497559911</v>
      </c>
      <c r="R10" s="30">
        <f t="shared" si="3"/>
        <v>0.81326972638043538</v>
      </c>
      <c r="S10" s="30">
        <f t="shared" si="4"/>
        <v>4.9328288643965573E-2</v>
      </c>
      <c r="T10" s="30"/>
      <c r="U10" s="30">
        <f t="shared" si="5"/>
        <v>1</v>
      </c>
    </row>
    <row r="11" spans="1:28" ht="13.5" thickBot="1" x14ac:dyDescent="0.25">
      <c r="A11" s="81"/>
      <c r="B11" s="72"/>
      <c r="C11" s="72"/>
      <c r="D11" s="15" t="s">
        <v>14</v>
      </c>
      <c r="E11" s="49"/>
      <c r="F11" s="50"/>
      <c r="G11" s="51"/>
      <c r="I11" s="72"/>
      <c r="J11" s="20" t="s">
        <v>14</v>
      </c>
      <c r="K11" s="30">
        <f t="shared" si="9"/>
        <v>0</v>
      </c>
      <c r="L11" s="30">
        <f t="shared" si="8"/>
        <v>0</v>
      </c>
      <c r="M11" s="30">
        <f t="shared" si="8"/>
        <v>0</v>
      </c>
      <c r="O11" s="72"/>
      <c r="P11" s="20" t="s">
        <v>14</v>
      </c>
      <c r="Q11" s="30" t="e">
        <f t="shared" si="2"/>
        <v>#DIV/0!</v>
      </c>
      <c r="R11" s="30" t="e">
        <f t="shared" si="3"/>
        <v>#DIV/0!</v>
      </c>
      <c r="S11" s="30" t="e">
        <f t="shared" si="4"/>
        <v>#DIV/0!</v>
      </c>
      <c r="T11" s="30"/>
      <c r="U11" s="30" t="e">
        <f t="shared" si="5"/>
        <v>#DIV/0!</v>
      </c>
    </row>
    <row r="12" spans="1:28" s="24" customFormat="1" ht="12.75" customHeight="1" x14ac:dyDescent="0.2">
      <c r="A12" s="81"/>
      <c r="B12" s="72" t="s">
        <v>33</v>
      </c>
      <c r="C12" s="72" t="s">
        <v>11</v>
      </c>
      <c r="D12" s="26" t="s">
        <v>0</v>
      </c>
      <c r="E12" s="46">
        <v>12695.000000000004</v>
      </c>
      <c r="F12" s="47">
        <v>100412.99999999999</v>
      </c>
      <c r="G12" s="48">
        <v>10606.999999999996</v>
      </c>
      <c r="I12" s="72" t="s">
        <v>33</v>
      </c>
      <c r="J12" s="25" t="s">
        <v>0</v>
      </c>
      <c r="K12" s="33">
        <f>E12/(E$8+E$12+E$16+E$20+E$24)</f>
        <v>0.15963332746523154</v>
      </c>
      <c r="L12" s="33">
        <f t="shared" ref="L12:M12" si="10">F12/(F$8+F$12+F$16+F$20+F$24)</f>
        <v>0.17581307396675042</v>
      </c>
      <c r="M12" s="34">
        <f t="shared" si="10"/>
        <v>0.23015666362886761</v>
      </c>
      <c r="O12" s="72" t="s">
        <v>33</v>
      </c>
      <c r="P12" s="25" t="s">
        <v>0</v>
      </c>
      <c r="Q12" s="29">
        <f t="shared" si="2"/>
        <v>0.10261488097643783</v>
      </c>
      <c r="R12" s="29">
        <f t="shared" si="3"/>
        <v>0.81164773875439511</v>
      </c>
      <c r="S12" s="29">
        <f t="shared" si="4"/>
        <v>8.5737380269167024E-2</v>
      </c>
      <c r="T12" s="29"/>
      <c r="U12" s="29">
        <f t="shared" si="5"/>
        <v>0.99999999999999989</v>
      </c>
    </row>
    <row r="13" spans="1:28" x14ac:dyDescent="0.2">
      <c r="A13" s="81"/>
      <c r="B13" s="72"/>
      <c r="C13" s="72"/>
      <c r="D13" s="15" t="s">
        <v>12</v>
      </c>
      <c r="E13" s="46">
        <v>8073.0000000000027</v>
      </c>
      <c r="F13" s="47">
        <v>65584.999999999985</v>
      </c>
      <c r="G13" s="48">
        <v>8323</v>
      </c>
      <c r="I13" s="72"/>
      <c r="J13" s="20" t="s">
        <v>12</v>
      </c>
      <c r="K13" s="30">
        <f>E13/SUM(E$13:E$15)</f>
        <v>0.6378288694003319</v>
      </c>
      <c r="L13" s="30">
        <f t="shared" ref="L13:M15" si="11">F13/SUM(F$13:F$15)</f>
        <v>0.6533997509339976</v>
      </c>
      <c r="M13" s="30">
        <f t="shared" si="11"/>
        <v>0.78467050061280286</v>
      </c>
      <c r="O13" s="72"/>
      <c r="P13" s="20" t="s">
        <v>12</v>
      </c>
      <c r="Q13" s="30">
        <f t="shared" si="2"/>
        <v>9.8474036667032652E-2</v>
      </c>
      <c r="R13" s="30">
        <f t="shared" si="3"/>
        <v>0.800002439589661</v>
      </c>
      <c r="S13" s="30">
        <f t="shared" si="4"/>
        <v>0.10152352374330639</v>
      </c>
      <c r="T13" s="30"/>
      <c r="U13" s="30">
        <f t="shared" si="5"/>
        <v>1</v>
      </c>
    </row>
    <row r="14" spans="1:28" x14ac:dyDescent="0.2">
      <c r="A14" s="81"/>
      <c r="B14" s="72"/>
      <c r="C14" s="72"/>
      <c r="D14" s="15" t="s">
        <v>13</v>
      </c>
      <c r="E14" s="46">
        <v>4584</v>
      </c>
      <c r="F14" s="47">
        <v>34789.999999999985</v>
      </c>
      <c r="G14" s="48">
        <v>2283.9999999999995</v>
      </c>
      <c r="I14" s="72"/>
      <c r="J14" s="20" t="s">
        <v>13</v>
      </c>
      <c r="K14" s="30">
        <f t="shared" ref="K14:K15" si="12">E14/SUM(E$13:E$15)</f>
        <v>0.36217113059966805</v>
      </c>
      <c r="L14" s="30">
        <f t="shared" si="11"/>
        <v>0.34660024906600245</v>
      </c>
      <c r="M14" s="30">
        <f t="shared" si="11"/>
        <v>0.21532949938719709</v>
      </c>
      <c r="O14" s="72"/>
      <c r="P14" s="20" t="s">
        <v>13</v>
      </c>
      <c r="Q14" s="30">
        <f t="shared" si="2"/>
        <v>0.11003888808872249</v>
      </c>
      <c r="R14" s="30">
        <f t="shared" si="3"/>
        <v>0.83513370781122465</v>
      </c>
      <c r="S14" s="30">
        <f t="shared" si="4"/>
        <v>5.4827404100052816E-2</v>
      </c>
      <c r="T14" s="30"/>
      <c r="U14" s="30">
        <f t="shared" si="5"/>
        <v>1</v>
      </c>
    </row>
    <row r="15" spans="1:28" ht="13.5" thickBot="1" x14ac:dyDescent="0.25">
      <c r="A15" s="81"/>
      <c r="B15" s="72"/>
      <c r="C15" s="72"/>
      <c r="D15" s="15" t="s">
        <v>14</v>
      </c>
      <c r="E15" s="49"/>
      <c r="F15" s="50"/>
      <c r="G15" s="51"/>
      <c r="I15" s="72"/>
      <c r="J15" s="20" t="s">
        <v>14</v>
      </c>
      <c r="K15" s="30">
        <f t="shared" si="12"/>
        <v>0</v>
      </c>
      <c r="L15" s="30">
        <f t="shared" si="11"/>
        <v>0</v>
      </c>
      <c r="M15" s="30">
        <f t="shared" si="11"/>
        <v>0</v>
      </c>
      <c r="O15" s="72"/>
      <c r="P15" s="20" t="s">
        <v>14</v>
      </c>
      <c r="Q15" s="30" t="e">
        <f t="shared" si="2"/>
        <v>#DIV/0!</v>
      </c>
      <c r="R15" s="30" t="e">
        <f t="shared" si="3"/>
        <v>#DIV/0!</v>
      </c>
      <c r="S15" s="30" t="e">
        <f t="shared" si="4"/>
        <v>#DIV/0!</v>
      </c>
      <c r="T15" s="30"/>
      <c r="U15" s="30" t="e">
        <f t="shared" si="5"/>
        <v>#DIV/0!</v>
      </c>
    </row>
    <row r="16" spans="1:28" s="24" customFormat="1" ht="12.75" customHeight="1" x14ac:dyDescent="0.2">
      <c r="A16" s="81"/>
      <c r="B16" s="72" t="s">
        <v>34</v>
      </c>
      <c r="C16" s="72" t="s">
        <v>11</v>
      </c>
      <c r="D16" s="26" t="s">
        <v>0</v>
      </c>
      <c r="E16" s="46">
        <v>8052</v>
      </c>
      <c r="F16" s="47">
        <v>62485.999999999971</v>
      </c>
      <c r="G16" s="48">
        <v>5802.0000000000018</v>
      </c>
      <c r="I16" s="72" t="s">
        <v>34</v>
      </c>
      <c r="J16" s="25" t="s">
        <v>0</v>
      </c>
      <c r="K16" s="33">
        <f>E16/(E$8+E$12+E$16+E$20+E$24)</f>
        <v>0.10124990569122048</v>
      </c>
      <c r="L16" s="33">
        <f t="shared" ref="L16:M16" si="13">F16/(F$8+F$12+F$16+F$20+F$24)</f>
        <v>0.10940670769607883</v>
      </c>
      <c r="M16" s="34">
        <f t="shared" si="13"/>
        <v>0.12589506574664758</v>
      </c>
      <c r="O16" s="72" t="s">
        <v>34</v>
      </c>
      <c r="P16" s="25" t="s">
        <v>0</v>
      </c>
      <c r="Q16" s="29">
        <f t="shared" si="2"/>
        <v>0.10547550432276662</v>
      </c>
      <c r="R16" s="29">
        <f t="shared" si="3"/>
        <v>0.8185223997904113</v>
      </c>
      <c r="S16" s="29">
        <f t="shared" si="4"/>
        <v>7.6002095886822163E-2</v>
      </c>
      <c r="T16" s="29"/>
      <c r="U16" s="29">
        <f t="shared" si="5"/>
        <v>1</v>
      </c>
    </row>
    <row r="17" spans="1:21" x14ac:dyDescent="0.2">
      <c r="A17" s="81"/>
      <c r="B17" s="72"/>
      <c r="C17" s="72"/>
      <c r="D17" s="15" t="s">
        <v>12</v>
      </c>
      <c r="E17" s="46">
        <v>1945</v>
      </c>
      <c r="F17" s="47">
        <v>19409</v>
      </c>
      <c r="G17" s="48">
        <v>2138</v>
      </c>
      <c r="I17" s="72"/>
      <c r="J17" s="20" t="s">
        <v>12</v>
      </c>
      <c r="K17" s="30">
        <f>E17/SUM(E$17:E$19)</f>
        <v>0.24155489319423745</v>
      </c>
      <c r="L17" s="30">
        <f t="shared" ref="L17:M19" si="14">F17/SUM(F$17:F$19)</f>
        <v>0.31061357744134677</v>
      </c>
      <c r="M17" s="30">
        <f t="shared" si="14"/>
        <v>0.36849362288865917</v>
      </c>
      <c r="O17" s="72"/>
      <c r="P17" s="20" t="s">
        <v>12</v>
      </c>
      <c r="Q17" s="30">
        <f t="shared" si="2"/>
        <v>8.279414268687213E-2</v>
      </c>
      <c r="R17" s="30">
        <f t="shared" si="3"/>
        <v>0.82619615188149154</v>
      </c>
      <c r="S17" s="30">
        <f t="shared" si="4"/>
        <v>9.1009705431636306E-2</v>
      </c>
      <c r="T17" s="30"/>
      <c r="U17" s="30">
        <f t="shared" si="5"/>
        <v>1</v>
      </c>
    </row>
    <row r="18" spans="1:21" x14ac:dyDescent="0.2">
      <c r="A18" s="81"/>
      <c r="B18" s="72"/>
      <c r="C18" s="72"/>
      <c r="D18" s="15" t="s">
        <v>13</v>
      </c>
      <c r="E18" s="46">
        <v>4198</v>
      </c>
      <c r="F18" s="47">
        <v>33886.000000000022</v>
      </c>
      <c r="G18" s="48">
        <v>2864.9999999999991</v>
      </c>
      <c r="I18" s="72"/>
      <c r="J18" s="20" t="s">
        <v>13</v>
      </c>
      <c r="K18" s="30">
        <f>E18/SUM(E$17:E$19)</f>
        <v>0.52136115250869353</v>
      </c>
      <c r="L18" s="30">
        <f t="shared" si="14"/>
        <v>0.54229747463431821</v>
      </c>
      <c r="M18" s="30">
        <f t="shared" si="14"/>
        <v>0.49379524301964833</v>
      </c>
      <c r="O18" s="72"/>
      <c r="P18" s="20" t="s">
        <v>13</v>
      </c>
      <c r="Q18" s="30">
        <f t="shared" si="2"/>
        <v>0.10251776600161171</v>
      </c>
      <c r="R18" s="30">
        <f t="shared" si="3"/>
        <v>0.8275171554860925</v>
      </c>
      <c r="S18" s="30">
        <f t="shared" si="4"/>
        <v>6.996507851229572E-2</v>
      </c>
      <c r="T18" s="30"/>
      <c r="U18" s="30">
        <f t="shared" si="5"/>
        <v>0.99999999999999989</v>
      </c>
    </row>
    <row r="19" spans="1:21" ht="13.5" thickBot="1" x14ac:dyDescent="0.25">
      <c r="A19" s="81"/>
      <c r="B19" s="72"/>
      <c r="C19" s="72"/>
      <c r="D19" s="15" t="s">
        <v>14</v>
      </c>
      <c r="E19" s="46">
        <v>1909</v>
      </c>
      <c r="F19" s="47">
        <v>9191</v>
      </c>
      <c r="G19" s="48">
        <v>799</v>
      </c>
      <c r="I19" s="72"/>
      <c r="J19" s="20" t="s">
        <v>14</v>
      </c>
      <c r="K19" s="30">
        <f t="shared" ref="K19" si="15">E19/SUM(E$17:E$19)</f>
        <v>0.23708395429706905</v>
      </c>
      <c r="L19" s="30">
        <f t="shared" si="14"/>
        <v>0.147088947924335</v>
      </c>
      <c r="M19" s="30">
        <f t="shared" si="14"/>
        <v>0.13771113409169256</v>
      </c>
      <c r="O19" s="72"/>
      <c r="P19" s="20" t="s">
        <v>14</v>
      </c>
      <c r="Q19" s="30">
        <f t="shared" si="2"/>
        <v>0.1604336498865451</v>
      </c>
      <c r="R19" s="30">
        <f t="shared" si="3"/>
        <v>0.77241785023951592</v>
      </c>
      <c r="S19" s="30">
        <f t="shared" si="4"/>
        <v>6.7148499873938991E-2</v>
      </c>
      <c r="T19" s="30"/>
      <c r="U19" s="30">
        <f t="shared" si="5"/>
        <v>1</v>
      </c>
    </row>
    <row r="20" spans="1:21" s="24" customFormat="1" x14ac:dyDescent="0.2">
      <c r="A20" s="81"/>
      <c r="B20" s="72" t="s">
        <v>18</v>
      </c>
      <c r="C20" s="72" t="s">
        <v>11</v>
      </c>
      <c r="D20" s="26" t="s">
        <v>0</v>
      </c>
      <c r="E20" s="46">
        <v>3590.9999999999991</v>
      </c>
      <c r="F20" s="47">
        <v>128597.00000000004</v>
      </c>
      <c r="G20" s="48">
        <v>8658.0000000000055</v>
      </c>
      <c r="I20" s="87" t="s">
        <v>18</v>
      </c>
      <c r="J20" s="25" t="s">
        <v>0</v>
      </c>
      <c r="K20" s="33">
        <f>E20/(E$8+E$12+E$16+E$20+E$24)</f>
        <v>4.5155043633528645E-2</v>
      </c>
      <c r="L20" s="33">
        <f t="shared" ref="L20:M20" si="16">F20/(F$8+F$12+F$16+F$20+F$24)</f>
        <v>0.22516042616894441</v>
      </c>
      <c r="M20" s="34">
        <f t="shared" si="16"/>
        <v>0.18786616325999225</v>
      </c>
      <c r="O20" s="87" t="s">
        <v>18</v>
      </c>
      <c r="P20" s="25" t="s">
        <v>0</v>
      </c>
      <c r="Q20" s="29">
        <f t="shared" si="2"/>
        <v>2.549593172685059E-2</v>
      </c>
      <c r="R20" s="29">
        <f t="shared" si="3"/>
        <v>0.91303267398435184</v>
      </c>
      <c r="S20" s="29">
        <f t="shared" si="4"/>
        <v>6.147139428879772E-2</v>
      </c>
      <c r="T20" s="29"/>
      <c r="U20" s="29">
        <f t="shared" si="5"/>
        <v>1.0000000000000002</v>
      </c>
    </row>
    <row r="21" spans="1:21" x14ac:dyDescent="0.2">
      <c r="A21" s="81"/>
      <c r="B21" s="72"/>
      <c r="C21" s="72"/>
      <c r="D21" s="15" t="s">
        <v>12</v>
      </c>
      <c r="E21" s="46">
        <v>1711</v>
      </c>
      <c r="F21" s="47">
        <v>70405.999999999971</v>
      </c>
      <c r="G21" s="48">
        <v>5042.9999999999991</v>
      </c>
      <c r="I21" s="87"/>
      <c r="J21" s="20" t="s">
        <v>12</v>
      </c>
      <c r="K21" s="30">
        <f>E21/SUM(E$21:E$23)</f>
        <v>0.47646895015316082</v>
      </c>
      <c r="L21" s="30">
        <f t="shared" ref="L21:M23" si="17">F21/SUM(F$21:F$23)</f>
        <v>0.54749333188177007</v>
      </c>
      <c r="M21" s="30">
        <f t="shared" si="17"/>
        <v>0.58246708246708234</v>
      </c>
      <c r="O21" s="87"/>
      <c r="P21" s="20" t="s">
        <v>12</v>
      </c>
      <c r="Q21" s="30">
        <f t="shared" si="2"/>
        <v>2.2174701918092284E-2</v>
      </c>
      <c r="R21" s="30">
        <f t="shared" si="3"/>
        <v>0.91246759979263869</v>
      </c>
      <c r="S21" s="30">
        <f t="shared" si="4"/>
        <v>6.5357698289269059E-2</v>
      </c>
      <c r="T21" s="30"/>
      <c r="U21" s="30">
        <f t="shared" si="5"/>
        <v>1</v>
      </c>
    </row>
    <row r="22" spans="1:21" x14ac:dyDescent="0.2">
      <c r="A22" s="81"/>
      <c r="B22" s="72"/>
      <c r="C22" s="72"/>
      <c r="D22" s="15" t="s">
        <v>13</v>
      </c>
      <c r="E22" s="46">
        <v>1879.9999999999991</v>
      </c>
      <c r="F22" s="47">
        <v>44995</v>
      </c>
      <c r="G22" s="48">
        <v>3615.0000000000018</v>
      </c>
      <c r="I22" s="87"/>
      <c r="J22" s="20" t="s">
        <v>13</v>
      </c>
      <c r="K22" s="30">
        <f t="shared" ref="K22:K23" si="18">E22/SUM(E$21:E$23)</f>
        <v>0.52353104984683918</v>
      </c>
      <c r="L22" s="30">
        <f t="shared" si="17"/>
        <v>0.34989152157515346</v>
      </c>
      <c r="M22" s="30">
        <f t="shared" si="17"/>
        <v>0.41753291753291777</v>
      </c>
      <c r="O22" s="87"/>
      <c r="P22" s="20" t="s">
        <v>13</v>
      </c>
      <c r="Q22" s="30">
        <f t="shared" si="2"/>
        <v>3.7235096058625454E-2</v>
      </c>
      <c r="R22" s="30">
        <f t="shared" si="3"/>
        <v>0.89116656763715585</v>
      </c>
      <c r="S22" s="30">
        <f t="shared" si="4"/>
        <v>7.159833630421869E-2</v>
      </c>
      <c r="T22" s="30"/>
      <c r="U22" s="30">
        <f t="shared" si="5"/>
        <v>1</v>
      </c>
    </row>
    <row r="23" spans="1:21" ht="13.5" thickBot="1" x14ac:dyDescent="0.25">
      <c r="A23" s="81"/>
      <c r="B23" s="72"/>
      <c r="C23" s="72"/>
      <c r="D23" s="15" t="s">
        <v>14</v>
      </c>
      <c r="E23" s="46">
        <v>0</v>
      </c>
      <c r="F23" s="47">
        <v>13196</v>
      </c>
      <c r="G23" s="51"/>
      <c r="I23" s="87"/>
      <c r="J23" s="20" t="s">
        <v>14</v>
      </c>
      <c r="K23" s="30">
        <f t="shared" si="18"/>
        <v>0</v>
      </c>
      <c r="L23" s="30">
        <f t="shared" si="17"/>
        <v>0.10261514654307645</v>
      </c>
      <c r="M23" s="30">
        <f t="shared" si="17"/>
        <v>0</v>
      </c>
      <c r="O23" s="87"/>
      <c r="P23" s="20" t="s">
        <v>14</v>
      </c>
      <c r="Q23" s="30">
        <f t="shared" si="2"/>
        <v>0</v>
      </c>
      <c r="R23" s="30">
        <f t="shared" si="3"/>
        <v>1</v>
      </c>
      <c r="S23" s="30">
        <f t="shared" si="4"/>
        <v>0</v>
      </c>
      <c r="T23" s="30"/>
      <c r="U23" s="30">
        <f t="shared" si="5"/>
        <v>1</v>
      </c>
    </row>
    <row r="24" spans="1:21" s="24" customFormat="1" x14ac:dyDescent="0.2">
      <c r="A24" s="81"/>
      <c r="B24" s="72" t="s">
        <v>19</v>
      </c>
      <c r="C24" s="72" t="s">
        <v>11</v>
      </c>
      <c r="D24" s="26" t="s">
        <v>0</v>
      </c>
      <c r="E24" s="46">
        <v>4008.9999999999991</v>
      </c>
      <c r="F24" s="47">
        <v>22357.000000000004</v>
      </c>
      <c r="G24" s="48">
        <v>1945.0000000000007</v>
      </c>
      <c r="I24" s="87" t="s">
        <v>19</v>
      </c>
      <c r="J24" s="25" t="s">
        <v>0</v>
      </c>
      <c r="K24" s="33">
        <f>E24/(E$8+E$12+E$16+E$20+E$24)</f>
        <v>5.0411186278701295E-2</v>
      </c>
      <c r="L24" s="33">
        <f t="shared" ref="L24:M24" si="19">F24/(F$8+F$12+F$16+F$20+F$24)</f>
        <v>3.9144860672170344E-2</v>
      </c>
      <c r="M24" s="34">
        <f t="shared" si="19"/>
        <v>4.2203706114655209E-2</v>
      </c>
      <c r="O24" s="87" t="s">
        <v>19</v>
      </c>
      <c r="P24" s="25" t="s">
        <v>0</v>
      </c>
      <c r="Q24" s="29">
        <f t="shared" si="2"/>
        <v>0.14160573628624912</v>
      </c>
      <c r="R24" s="29">
        <f t="shared" si="3"/>
        <v>0.78969305217053443</v>
      </c>
      <c r="S24" s="29">
        <f t="shared" si="4"/>
        <v>6.8701211543216428E-2</v>
      </c>
      <c r="T24" s="29"/>
      <c r="U24" s="29">
        <f t="shared" si="5"/>
        <v>1</v>
      </c>
    </row>
    <row r="25" spans="1:21" x14ac:dyDescent="0.2">
      <c r="A25" s="81"/>
      <c r="B25" s="72"/>
      <c r="C25" s="72"/>
      <c r="D25" s="15" t="s">
        <v>12</v>
      </c>
      <c r="E25" s="46">
        <v>1268</v>
      </c>
      <c r="F25" s="47">
        <v>4349</v>
      </c>
      <c r="G25" s="48">
        <v>401.00000000000006</v>
      </c>
      <c r="I25" s="87"/>
      <c r="J25" s="20" t="s">
        <v>12</v>
      </c>
      <c r="K25" s="30">
        <f>E25/SUM(E$25:E$27)</f>
        <v>0.35568022440392705</v>
      </c>
      <c r="L25" s="30">
        <f t="shared" ref="L25:M27" si="20">F25/SUM(F$25:F$27)</f>
        <v>0.23559046587215601</v>
      </c>
      <c r="M25" s="30">
        <f t="shared" si="20"/>
        <v>0.24631449631449634</v>
      </c>
      <c r="O25" s="87"/>
      <c r="P25" s="20" t="s">
        <v>12</v>
      </c>
      <c r="Q25" s="30">
        <f t="shared" si="2"/>
        <v>0.21070122964440013</v>
      </c>
      <c r="R25" s="30">
        <f t="shared" si="3"/>
        <v>0.72266533732136917</v>
      </c>
      <c r="S25" s="30">
        <f t="shared" si="4"/>
        <v>6.6633433034230652E-2</v>
      </c>
      <c r="T25" s="30"/>
      <c r="U25" s="30">
        <f t="shared" si="5"/>
        <v>1</v>
      </c>
    </row>
    <row r="26" spans="1:21" x14ac:dyDescent="0.2">
      <c r="A26" s="81"/>
      <c r="B26" s="72"/>
      <c r="C26" s="72"/>
      <c r="D26" s="15" t="s">
        <v>13</v>
      </c>
      <c r="E26" s="46">
        <v>1138.9999999999998</v>
      </c>
      <c r="F26" s="47">
        <v>5757.0000000000009</v>
      </c>
      <c r="G26" s="48">
        <v>355.00000000000006</v>
      </c>
      <c r="I26" s="87"/>
      <c r="J26" s="20" t="s">
        <v>13</v>
      </c>
      <c r="K26" s="30">
        <f t="shared" ref="K26:K27" si="21">E26/SUM(E$25:E$27)</f>
        <v>0.3194950911640953</v>
      </c>
      <c r="L26" s="30">
        <f t="shared" si="20"/>
        <v>0.31186348862405205</v>
      </c>
      <c r="M26" s="30">
        <f t="shared" si="20"/>
        <v>0.2180589680589681</v>
      </c>
      <c r="O26" s="87"/>
      <c r="P26" s="20" t="s">
        <v>13</v>
      </c>
      <c r="Q26" s="30">
        <f t="shared" si="2"/>
        <v>0.15708178182319674</v>
      </c>
      <c r="R26" s="30">
        <f t="shared" si="3"/>
        <v>0.79395945386843192</v>
      </c>
      <c r="S26" s="30">
        <f t="shared" si="4"/>
        <v>4.8958764308371261E-2</v>
      </c>
      <c r="T26" s="30"/>
      <c r="U26" s="30">
        <f t="shared" si="5"/>
        <v>1</v>
      </c>
    </row>
    <row r="27" spans="1:21" ht="13.5" thickBot="1" x14ac:dyDescent="0.25">
      <c r="A27" s="82"/>
      <c r="B27" s="73"/>
      <c r="C27" s="73"/>
      <c r="D27" s="16" t="s">
        <v>14</v>
      </c>
      <c r="E27" s="52">
        <v>1158</v>
      </c>
      <c r="F27" s="53">
        <v>8354</v>
      </c>
      <c r="G27" s="54">
        <v>872</v>
      </c>
      <c r="I27" s="88"/>
      <c r="J27" s="21" t="s">
        <v>14</v>
      </c>
      <c r="K27" s="30">
        <f t="shared" si="21"/>
        <v>0.32482468443197754</v>
      </c>
      <c r="L27" s="30">
        <f t="shared" si="20"/>
        <v>0.45254604550379196</v>
      </c>
      <c r="M27" s="30">
        <f t="shared" si="20"/>
        <v>0.53562653562653562</v>
      </c>
      <c r="O27" s="88"/>
      <c r="P27" s="21" t="s">
        <v>14</v>
      </c>
      <c r="Q27" s="30">
        <f t="shared" si="2"/>
        <v>0.11151771956856703</v>
      </c>
      <c r="R27" s="30">
        <f t="shared" si="3"/>
        <v>0.80450693374422189</v>
      </c>
      <c r="S27" s="30">
        <f t="shared" si="4"/>
        <v>8.39753466872111E-2</v>
      </c>
      <c r="T27" s="30"/>
      <c r="U27" s="30">
        <f t="shared" si="5"/>
        <v>1</v>
      </c>
    </row>
    <row r="28" spans="1:21" ht="13.5" thickTop="1" x14ac:dyDescent="0.2">
      <c r="E28" s="40">
        <f>E8+E12+E16+E20+E24</f>
        <v>79526</v>
      </c>
      <c r="F28" s="40">
        <f t="shared" ref="F28:G28" si="22">F8+F12+F16+F20+F24</f>
        <v>571134.99999999988</v>
      </c>
      <c r="G28" s="40">
        <f t="shared" si="22"/>
        <v>46086.000000000015</v>
      </c>
    </row>
    <row r="29" spans="1:21" x14ac:dyDescent="0.2">
      <c r="M29" s="32">
        <f>+M24+M20+M16+M12+M8</f>
        <v>1</v>
      </c>
    </row>
    <row r="30" spans="1:21" x14ac:dyDescent="0.2">
      <c r="I30" s="27" t="s">
        <v>0</v>
      </c>
      <c r="J30" s="27"/>
      <c r="K30" s="28">
        <f>K24+K20+K16+K12+K8</f>
        <v>0.99999999999999989</v>
      </c>
      <c r="L30" s="28">
        <f t="shared" ref="L30:M30" si="23">L24+L20+L16+L12+L8</f>
        <v>1</v>
      </c>
      <c r="M30" s="28">
        <f t="shared" si="23"/>
        <v>1</v>
      </c>
      <c r="N30" s="28"/>
      <c r="O30" s="28"/>
      <c r="P30" s="28"/>
    </row>
    <row r="31" spans="1:21" x14ac:dyDescent="0.2">
      <c r="I31" s="27"/>
      <c r="J31" s="27" t="s">
        <v>0</v>
      </c>
      <c r="K31" s="28">
        <f>SUM(K5:K7)</f>
        <v>1</v>
      </c>
      <c r="L31" s="28">
        <f t="shared" ref="L31:M31" si="24">SUM(L5:L7)</f>
        <v>1</v>
      </c>
      <c r="M31" s="28">
        <f t="shared" si="24"/>
        <v>0.99999999999999989</v>
      </c>
      <c r="N31" s="28"/>
      <c r="O31" s="28"/>
      <c r="P31" s="28"/>
    </row>
    <row r="32" spans="1:21" x14ac:dyDescent="0.2">
      <c r="I32" s="27"/>
      <c r="J32" s="27" t="s">
        <v>15</v>
      </c>
      <c r="K32" s="28">
        <f>SUM(K9:K11)</f>
        <v>1</v>
      </c>
      <c r="L32" s="28">
        <f t="shared" ref="L32:M32" si="25">SUM(L9:L11)</f>
        <v>1</v>
      </c>
      <c r="M32" s="28">
        <f t="shared" si="25"/>
        <v>1</v>
      </c>
      <c r="N32" s="28"/>
      <c r="O32" s="28"/>
      <c r="P32" s="28"/>
    </row>
    <row r="33" spans="9:16" x14ac:dyDescent="0.2">
      <c r="I33" s="27"/>
      <c r="J33" s="27" t="s">
        <v>16</v>
      </c>
      <c r="K33" s="28">
        <f>SUM(K13:K15)</f>
        <v>1</v>
      </c>
      <c r="L33" s="28">
        <f t="shared" ref="L33:M33" si="26">SUM(L13:L15)</f>
        <v>1</v>
      </c>
      <c r="M33" s="28">
        <f t="shared" si="26"/>
        <v>1</v>
      </c>
      <c r="N33" s="28"/>
      <c r="O33" s="28"/>
      <c r="P33" s="28"/>
    </row>
    <row r="34" spans="9:16" x14ac:dyDescent="0.2">
      <c r="I34" s="27"/>
      <c r="J34" s="27" t="s">
        <v>17</v>
      </c>
      <c r="K34" s="28">
        <f>SUM(K13:K15)</f>
        <v>1</v>
      </c>
      <c r="L34" s="28">
        <f t="shared" ref="L34:M34" si="27">SUM(L13:L15)</f>
        <v>1</v>
      </c>
      <c r="M34" s="28">
        <f t="shared" si="27"/>
        <v>1</v>
      </c>
      <c r="N34" s="28"/>
      <c r="O34" s="28"/>
      <c r="P34" s="28"/>
    </row>
    <row r="35" spans="9:16" x14ac:dyDescent="0.2">
      <c r="I35" s="27"/>
      <c r="J35" s="27" t="s">
        <v>18</v>
      </c>
      <c r="K35" s="28">
        <f>SUM(K21:K23)</f>
        <v>1</v>
      </c>
      <c r="L35" s="28">
        <f t="shared" ref="L35:M35" si="28">SUM(L21:L23)</f>
        <v>1</v>
      </c>
      <c r="M35" s="28">
        <f t="shared" si="28"/>
        <v>1</v>
      </c>
      <c r="N35" s="28"/>
      <c r="O35" s="28"/>
      <c r="P35" s="28"/>
    </row>
    <row r="36" spans="9:16" x14ac:dyDescent="0.2">
      <c r="I36" s="27"/>
      <c r="J36" s="27" t="s">
        <v>19</v>
      </c>
      <c r="K36" s="28">
        <f>SUM(K25:K27)</f>
        <v>0.99999999999999989</v>
      </c>
      <c r="L36" s="28">
        <f t="shared" ref="L36:M36" si="29">SUM(L25:L27)</f>
        <v>1</v>
      </c>
      <c r="M36" s="28">
        <f t="shared" si="29"/>
        <v>1</v>
      </c>
      <c r="N36" s="28"/>
      <c r="O36" s="28"/>
      <c r="P36" s="28"/>
    </row>
  </sheetData>
  <mergeCells count="28">
    <mergeCell ref="O24:O27"/>
    <mergeCell ref="I4:I7"/>
    <mergeCell ref="I8:I11"/>
    <mergeCell ref="I12:I15"/>
    <mergeCell ref="I16:I19"/>
    <mergeCell ref="I20:I23"/>
    <mergeCell ref="I24:I27"/>
    <mergeCell ref="K1:M1"/>
    <mergeCell ref="P1:S1"/>
    <mergeCell ref="O4:O7"/>
    <mergeCell ref="O8:O11"/>
    <mergeCell ref="B20:B23"/>
    <mergeCell ref="C20:C23"/>
    <mergeCell ref="O12:O15"/>
    <mergeCell ref="O16:O19"/>
    <mergeCell ref="O20:O23"/>
    <mergeCell ref="B24:B27"/>
    <mergeCell ref="C24:C27"/>
    <mergeCell ref="A2:D3"/>
    <mergeCell ref="A4:A27"/>
    <mergeCell ref="B4:B7"/>
    <mergeCell ref="C4:C7"/>
    <mergeCell ref="B8:B11"/>
    <mergeCell ref="C8:C11"/>
    <mergeCell ref="B12:B15"/>
    <mergeCell ref="C12:C15"/>
    <mergeCell ref="B16:B19"/>
    <mergeCell ref="C16:C19"/>
  </mergeCells>
  <phoneticPr fontId="1" type="noConversion"/>
  <pageMargins left="0.25" right="0.25" top="0.75" bottom="0.75" header="0.3" footer="0.3"/>
  <pageSetup scale="89" orientation="landscape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Final Table</vt:lpstr>
      <vt:lpstr>Data</vt:lpstr>
      <vt:lpstr>Sheet3</vt:lpstr>
      <vt:lpstr>'Final Table'!Print_Area</vt:lpstr>
    </vt:vector>
  </TitlesOfParts>
  <Company>CGS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Bell</dc:creator>
  <cp:lastModifiedBy>Gao, Janet</cp:lastModifiedBy>
  <cp:lastPrinted>2014-07-10T20:13:28Z</cp:lastPrinted>
  <dcterms:created xsi:type="dcterms:W3CDTF">2009-06-19T14:43:41Z</dcterms:created>
  <dcterms:modified xsi:type="dcterms:W3CDTF">2021-09-26T20:00:08Z</dcterms:modified>
</cp:coreProperties>
</file>